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kalkulace" sheetId="1" r:id="rId1"/>
    <sheet name="List2" sheetId="2" state="hidden" r:id="rId2"/>
    <sheet name="List3" sheetId="3" state="hidden" r:id="rId3"/>
    <sheet name="List4" sheetId="4" state="hidden" r:id="rId4"/>
  </sheets>
  <definedNames>
    <definedName name="_xlnm.Print_Area" localSheetId="0">'kalkulace'!$A$1:$G$40</definedName>
  </definedNames>
  <calcPr fullCalcOnLoad="1"/>
</workbook>
</file>

<file path=xl/sharedStrings.xml><?xml version="1.0" encoding="utf-8"?>
<sst xmlns="http://schemas.openxmlformats.org/spreadsheetml/2006/main" count="53" uniqueCount="45">
  <si>
    <t>Popis</t>
  </si>
  <si>
    <t>Jedn.</t>
  </si>
  <si>
    <t>Cena/jedn.</t>
  </si>
  <si>
    <t>Celkem</t>
  </si>
  <si>
    <t>Množ.</t>
  </si>
  <si>
    <t>Drobné a dokončující práce, manipulace, přesun hmot, úklid stavby</t>
  </si>
  <si>
    <t>RENOVA PV s.r.o.</t>
  </si>
  <si>
    <t>Na Vršku 17, Předboj, Praha - východ</t>
  </si>
  <si>
    <t>IČO: 28498399</t>
  </si>
  <si>
    <t>kpl</t>
  </si>
  <si>
    <t>Mezisoučet</t>
  </si>
  <si>
    <t>Číslo</t>
  </si>
  <si>
    <t>Režie, doprava</t>
  </si>
  <si>
    <t>mb</t>
  </si>
  <si>
    <t>Tel.: +420 608 965 697</t>
  </si>
  <si>
    <t>e-mail: vesely@renovapv.cz</t>
  </si>
  <si>
    <t>ks</t>
  </si>
  <si>
    <t>Celkem bez DPH</t>
  </si>
  <si>
    <t>Elektronika</t>
  </si>
  <si>
    <t>Fotovoltaika</t>
  </si>
  <si>
    <t>Montáže</t>
  </si>
  <si>
    <t>Elektroinstalace</t>
  </si>
  <si>
    <t>Montáž panelů</t>
  </si>
  <si>
    <t>GWL/Power Hlídací proudové relé, PRI-32, AC 1A - 20A</t>
  </si>
  <si>
    <t>GridFree 2kW měnič 230V s limiterem SUN-2000G (vstup 45-90V)</t>
  </si>
  <si>
    <t>Výkon</t>
  </si>
  <si>
    <t>Max.výkon (Wp)</t>
  </si>
  <si>
    <t>Legenda:</t>
  </si>
  <si>
    <t>volitelné položky</t>
  </si>
  <si>
    <t>doplňte počet a výkon solárních panelů</t>
  </si>
  <si>
    <t>ceny jsou závislé na momentálním vývoji cen na trhu a kurzem €</t>
  </si>
  <si>
    <t>neupravovat obsahuje vzorce pro výpočty</t>
  </si>
  <si>
    <t>Datum:</t>
  </si>
  <si>
    <t>Kompletní sada pro uchycení  FV panelů K2, SingleRail, šikmá střecha, jednovrstvá</t>
  </si>
  <si>
    <t>Kabel, solární. 1500V/25A, průřez 2x 4mm, 1m, černý s koncovkami typ MC4</t>
  </si>
  <si>
    <t>Solární panel Trina 500 TSM-DE18M(II) Vertex</t>
  </si>
  <si>
    <t>Administrace</t>
  </si>
  <si>
    <t>Administrace žádosti Nová zelená úsporám</t>
  </si>
  <si>
    <t>Žádost o připojení do sítě u distributora pro NZÚ</t>
  </si>
  <si>
    <t>Výpočtový nástroj pro optimalizaci návrhu FVE</t>
  </si>
  <si>
    <t>Celkem vč. DPH</t>
  </si>
  <si>
    <t>Dotace NZÚ C.3</t>
  </si>
  <si>
    <t>KONEČNÁ CENA INVESTICE</t>
  </si>
  <si>
    <t>Projektová dokumentace pro NZÚ</t>
  </si>
  <si>
    <t>ORIENTAČNÍ ROZPOČET - systém GRIDFREE 3f (max.výkon 6000Wp)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</si>
</sst>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.0\ _K_č_-;\-* #,##0.0\ _K_č_-;_-* &quot;-&quot;?\ _K_č_-;_-@_-"/>
    <numFmt numFmtId="166" formatCode="_-* #,##0\ &quot;Kč&quot;_-;\-* #,##0\ &quot;Kč&quot;_-;_-* &quot;-&quot;??\ &quot;Kč&quot;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&quot;Kč&quot;_-;\-* #,##0.0\ &quot;Kč&quot;_-;_-* &quot;-&quot;?\ &quot;Kč&quot;_-;_-@_-"/>
    <numFmt numFmtId="172" formatCode="[$€-2]\ #\ ##,000_);[Red]\([$€-2]\ #\ ##,000\)"/>
    <numFmt numFmtId="173" formatCode="0.0%"/>
    <numFmt numFmtId="174" formatCode="#,##0_ ;\-#,##0\ "/>
    <numFmt numFmtId="175" formatCode="#,##0.00\ &quot;Kč&quot;"/>
    <numFmt numFmtId="176" formatCode="_(&quot;$&quot;* #,##0.00_);_(&quot;$&quot;* \(#,##0.00\);_(&quot;$&quot;* &quot;-&quot;??_);_(@_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4" fontId="0" fillId="0" borderId="0" xfId="39" applyFont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hidden="1"/>
    </xf>
    <xf numFmtId="0" fontId="4" fillId="35" borderId="11" xfId="0" applyFont="1" applyFill="1" applyBorder="1" applyAlignment="1" applyProtection="1">
      <alignment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1" fillId="35" borderId="11" xfId="0" applyFont="1" applyFill="1" applyBorder="1" applyAlignment="1" applyProtection="1">
      <alignment/>
      <protection hidden="1"/>
    </xf>
    <xf numFmtId="44" fontId="0" fillId="0" borderId="12" xfId="39" applyFont="1" applyBorder="1" applyAlignment="1" applyProtection="1">
      <alignment/>
      <protection hidden="1"/>
    </xf>
    <xf numFmtId="0" fontId="0" fillId="35" borderId="13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14" xfId="0" applyFont="1" applyFill="1" applyBorder="1" applyAlignment="1" applyProtection="1">
      <alignment/>
      <protection hidden="1"/>
    </xf>
    <xf numFmtId="0" fontId="0" fillId="35" borderId="13" xfId="0" applyFont="1" applyFill="1" applyBorder="1" applyAlignment="1" applyProtection="1">
      <alignment/>
      <protection hidden="1"/>
    </xf>
    <xf numFmtId="0" fontId="0" fillId="35" borderId="15" xfId="0" applyFont="1" applyFill="1" applyBorder="1" applyAlignment="1" applyProtection="1">
      <alignment/>
      <protection hidden="1"/>
    </xf>
    <xf numFmtId="0" fontId="0" fillId="35" borderId="16" xfId="0" applyFont="1" applyFill="1" applyBorder="1" applyAlignment="1" applyProtection="1">
      <alignment/>
      <protection hidden="1"/>
    </xf>
    <xf numFmtId="0" fontId="0" fillId="35" borderId="17" xfId="0" applyFont="1" applyFill="1" applyBorder="1" applyAlignment="1" applyProtection="1">
      <alignment/>
      <protection hidden="1"/>
    </xf>
    <xf numFmtId="0" fontId="1" fillId="36" borderId="13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left"/>
      <protection hidden="1"/>
    </xf>
    <xf numFmtId="0" fontId="0" fillId="38" borderId="13" xfId="0" applyFont="1" applyFill="1" applyBorder="1" applyAlignment="1" applyProtection="1">
      <alignment horizontal="center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14" xfId="0" applyFont="1" applyFill="1" applyBorder="1" applyAlignment="1" applyProtection="1">
      <alignment/>
      <protection hidden="1"/>
    </xf>
    <xf numFmtId="0" fontId="1" fillId="38" borderId="13" xfId="0" applyFont="1" applyFill="1" applyBorder="1" applyAlignment="1" applyProtection="1">
      <alignment horizontal="center"/>
      <protection hidden="1"/>
    </xf>
    <xf numFmtId="0" fontId="1" fillId="38" borderId="0" xfId="0" applyFont="1" applyFill="1" applyBorder="1" applyAlignment="1" applyProtection="1">
      <alignment horizontal="center"/>
      <protection hidden="1"/>
    </xf>
    <xf numFmtId="0" fontId="1" fillId="38" borderId="0" xfId="0" applyFont="1" applyFill="1" applyBorder="1" applyAlignment="1" applyProtection="1">
      <alignment horizontal="center" wrapText="1"/>
      <protection hidden="1"/>
    </xf>
    <xf numFmtId="44" fontId="1" fillId="38" borderId="0" xfId="39" applyFont="1" applyFill="1" applyBorder="1" applyAlignment="1" applyProtection="1">
      <alignment horizontal="left"/>
      <protection hidden="1"/>
    </xf>
    <xf numFmtId="44" fontId="1" fillId="38" borderId="14" xfId="39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/>
      <protection hidden="1"/>
    </xf>
    <xf numFmtId="44" fontId="0" fillId="0" borderId="0" xfId="39" applyFont="1" applyBorder="1" applyAlignment="1" applyProtection="1">
      <alignment/>
      <protection hidden="1"/>
    </xf>
    <xf numFmtId="44" fontId="1" fillId="37" borderId="14" xfId="39" applyFont="1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/>
      <protection hidden="1"/>
    </xf>
    <xf numFmtId="44" fontId="0" fillId="40" borderId="0" xfId="39" applyFont="1" applyFill="1" applyBorder="1" applyAlignment="1" applyProtection="1">
      <alignment/>
      <protection hidden="1"/>
    </xf>
    <xf numFmtId="44" fontId="0" fillId="37" borderId="14" xfId="39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37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1" fillId="41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44" fontId="1" fillId="40" borderId="0" xfId="39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1" fillId="42" borderId="0" xfId="0" applyFont="1" applyFill="1" applyBorder="1" applyAlignment="1" applyProtection="1">
      <alignment horizontal="left" wrapText="1"/>
      <protection hidden="1"/>
    </xf>
    <xf numFmtId="0" fontId="1" fillId="42" borderId="0" xfId="0" applyFont="1" applyFill="1" applyBorder="1" applyAlignment="1" applyProtection="1">
      <alignment/>
      <protection hidden="1"/>
    </xf>
    <xf numFmtId="44" fontId="1" fillId="42" borderId="0" xfId="39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9" fontId="0" fillId="0" borderId="0" xfId="0" applyNumberFormat="1" applyFont="1" applyBorder="1" applyAlignment="1" applyProtection="1">
      <alignment/>
      <protection hidden="1"/>
    </xf>
    <xf numFmtId="44" fontId="0" fillId="0" borderId="0" xfId="39" applyFont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44" fontId="0" fillId="0" borderId="18" xfId="39" applyFont="1" applyFill="1" applyBorder="1" applyAlignment="1" applyProtection="1">
      <alignment/>
      <protection hidden="1"/>
    </xf>
    <xf numFmtId="42" fontId="2" fillId="37" borderId="19" xfId="39" applyNumberFormat="1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4" fontId="0" fillId="0" borderId="0" xfId="39" applyFont="1" applyFill="1" applyBorder="1" applyAlignment="1" applyProtection="1">
      <alignment/>
      <protection hidden="1"/>
    </xf>
    <xf numFmtId="42" fontId="2" fillId="37" borderId="14" xfId="39" applyNumberFormat="1" applyFont="1" applyFill="1" applyBorder="1" applyAlignment="1" applyProtection="1">
      <alignment/>
      <protection hidden="1"/>
    </xf>
    <xf numFmtId="0" fontId="2" fillId="41" borderId="0" xfId="0" applyFont="1" applyFill="1" applyBorder="1" applyAlignment="1" applyProtection="1">
      <alignment/>
      <protection hidden="1"/>
    </xf>
    <xf numFmtId="0" fontId="0" fillId="41" borderId="0" xfId="0" applyFont="1" applyFill="1" applyBorder="1" applyAlignment="1" applyProtection="1">
      <alignment/>
      <protection hidden="1"/>
    </xf>
    <xf numFmtId="44" fontId="0" fillId="41" borderId="0" xfId="39" applyFont="1" applyFill="1" applyBorder="1" applyAlignment="1" applyProtection="1">
      <alignment/>
      <protection hidden="1"/>
    </xf>
    <xf numFmtId="42" fontId="2" fillId="0" borderId="14" xfId="39" applyNumberFormat="1" applyFont="1" applyFill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44" fontId="0" fillId="0" borderId="14" xfId="39" applyFont="1" applyBorder="1" applyAlignment="1" applyProtection="1">
      <alignment/>
      <protection hidden="1"/>
    </xf>
    <xf numFmtId="0" fontId="0" fillId="39" borderId="13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0" fontId="0" fillId="40" borderId="13" xfId="0" applyFont="1" applyFill="1" applyBorder="1" applyAlignment="1" applyProtection="1">
      <alignment horizontal="center"/>
      <protection hidden="1"/>
    </xf>
    <xf numFmtId="0" fontId="0" fillId="37" borderId="13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14" fontId="0" fillId="0" borderId="22" xfId="0" applyNumberFormat="1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/>
      <protection hidden="1"/>
    </xf>
    <xf numFmtId="44" fontId="0" fillId="0" borderId="22" xfId="39" applyFont="1" applyBorder="1" applyAlignment="1" applyProtection="1">
      <alignment/>
      <protection hidden="1"/>
    </xf>
    <xf numFmtId="44" fontId="0" fillId="0" borderId="23" xfId="39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4" fontId="0" fillId="0" borderId="0" xfId="39" applyFont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9.125" style="6" customWidth="1"/>
    <col min="2" max="2" width="69.75390625" style="3" bestFit="1" customWidth="1"/>
    <col min="3" max="3" width="6.625" style="3" bestFit="1" customWidth="1"/>
    <col min="4" max="4" width="5.375" style="3" customWidth="1"/>
    <col min="5" max="5" width="6.375" style="3" bestFit="1" customWidth="1"/>
    <col min="6" max="6" width="14.625" style="7" bestFit="1" customWidth="1"/>
    <col min="7" max="7" width="14.75390625" style="7" bestFit="1" customWidth="1"/>
    <col min="8" max="8" width="15.375" style="3" customWidth="1"/>
    <col min="9" max="9" width="14.25390625" style="3" customWidth="1"/>
    <col min="10" max="10" width="9.25390625" style="3" customWidth="1"/>
    <col min="11" max="11" width="16.00390625" style="3" bestFit="1" customWidth="1"/>
    <col min="12" max="12" width="14.625" style="3" bestFit="1" customWidth="1"/>
    <col min="13" max="16384" width="9.125" style="3" customWidth="1"/>
  </cols>
  <sheetData>
    <row r="1" spans="1:7" ht="12.75">
      <c r="A1" s="8"/>
      <c r="B1" s="9" t="s">
        <v>6</v>
      </c>
      <c r="C1" s="9"/>
      <c r="D1" s="10"/>
      <c r="E1" s="10"/>
      <c r="F1" s="11"/>
      <c r="G1" s="12"/>
    </row>
    <row r="2" spans="1:7" s="4" customFormat="1" ht="12.75">
      <c r="A2" s="13"/>
      <c r="B2" s="14" t="s">
        <v>7</v>
      </c>
      <c r="C2" s="14"/>
      <c r="D2" s="15"/>
      <c r="E2" s="15"/>
      <c r="F2" s="15"/>
      <c r="G2" s="16"/>
    </row>
    <row r="3" spans="1:7" s="4" customFormat="1" ht="12.75">
      <c r="A3" s="17"/>
      <c r="B3" s="14" t="s">
        <v>8</v>
      </c>
      <c r="C3" s="14"/>
      <c r="D3" s="15"/>
      <c r="E3" s="15"/>
      <c r="F3" s="15"/>
      <c r="G3" s="16"/>
    </row>
    <row r="4" spans="1:7" s="4" customFormat="1" ht="12.75">
      <c r="A4" s="17"/>
      <c r="B4" s="14" t="s">
        <v>14</v>
      </c>
      <c r="C4" s="14"/>
      <c r="D4" s="15"/>
      <c r="E4" s="15"/>
      <c r="F4" s="15"/>
      <c r="G4" s="16"/>
    </row>
    <row r="5" spans="1:7" s="4" customFormat="1" ht="12.75">
      <c r="A5" s="17"/>
      <c r="B5" s="14" t="s">
        <v>15</v>
      </c>
      <c r="C5" s="14"/>
      <c r="D5" s="15"/>
      <c r="E5" s="15"/>
      <c r="F5" s="15"/>
      <c r="G5" s="16"/>
    </row>
    <row r="6" spans="1:7" s="4" customFormat="1" ht="12.75">
      <c r="A6" s="18"/>
      <c r="B6" s="19"/>
      <c r="C6" s="19"/>
      <c r="D6" s="19"/>
      <c r="E6" s="19"/>
      <c r="F6" s="19"/>
      <c r="G6" s="20"/>
    </row>
    <row r="7" spans="1:7" ht="12.75">
      <c r="A7" s="21" t="s">
        <v>44</v>
      </c>
      <c r="B7" s="22"/>
      <c r="C7" s="23"/>
      <c r="D7" s="24" t="s">
        <v>26</v>
      </c>
      <c r="E7" s="22"/>
      <c r="F7" s="25"/>
      <c r="G7" s="26">
        <f>E13*C13</f>
        <v>6000</v>
      </c>
    </row>
    <row r="8" spans="1:7" ht="12.75">
      <c r="A8" s="27"/>
      <c r="B8" s="28"/>
      <c r="C8" s="28"/>
      <c r="D8" s="28"/>
      <c r="E8" s="28"/>
      <c r="F8" s="28"/>
      <c r="G8" s="29"/>
    </row>
    <row r="9" spans="1:7" ht="12.75">
      <c r="A9" s="30" t="s">
        <v>11</v>
      </c>
      <c r="B9" s="31" t="s">
        <v>0</v>
      </c>
      <c r="C9" s="32" t="s">
        <v>25</v>
      </c>
      <c r="D9" s="31" t="s">
        <v>1</v>
      </c>
      <c r="E9" s="31" t="s">
        <v>4</v>
      </c>
      <c r="F9" s="33" t="s">
        <v>2</v>
      </c>
      <c r="G9" s="34" t="s">
        <v>3</v>
      </c>
    </row>
    <row r="10" spans="1:7" ht="12.75">
      <c r="A10" s="35"/>
      <c r="B10" s="36" t="s">
        <v>18</v>
      </c>
      <c r="C10" s="36"/>
      <c r="D10" s="37"/>
      <c r="E10" s="37"/>
      <c r="F10" s="38"/>
      <c r="G10" s="39">
        <f>SUM(G11:G11)</f>
        <v>3735</v>
      </c>
    </row>
    <row r="11" spans="1:7" ht="12.75">
      <c r="A11" s="35">
        <v>1</v>
      </c>
      <c r="B11" s="40" t="s">
        <v>23</v>
      </c>
      <c r="C11" s="41"/>
      <c r="D11" s="42" t="s">
        <v>16</v>
      </c>
      <c r="E11" s="5">
        <v>3</v>
      </c>
      <c r="F11" s="43">
        <v>1245</v>
      </c>
      <c r="G11" s="44">
        <f>E11*F11</f>
        <v>3735</v>
      </c>
    </row>
    <row r="12" spans="1:7" ht="12.75">
      <c r="A12" s="35"/>
      <c r="B12" s="36" t="s">
        <v>19</v>
      </c>
      <c r="C12" s="36"/>
      <c r="D12" s="37"/>
      <c r="E12" s="37"/>
      <c r="F12" s="43"/>
      <c r="G12" s="39">
        <f>SUM(G13:G16)</f>
        <v>122058</v>
      </c>
    </row>
    <row r="13" spans="1:7" ht="12.75">
      <c r="A13" s="35">
        <f>A11+1</f>
        <v>2</v>
      </c>
      <c r="B13" s="40" t="s">
        <v>35</v>
      </c>
      <c r="C13" s="1">
        <v>500</v>
      </c>
      <c r="D13" s="45" t="s">
        <v>16</v>
      </c>
      <c r="E13" s="2">
        <v>12</v>
      </c>
      <c r="F13" s="43">
        <v>5481</v>
      </c>
      <c r="G13" s="44">
        <f>E13*F13</f>
        <v>65772</v>
      </c>
    </row>
    <row r="14" spans="1:7" ht="12.75">
      <c r="A14" s="35">
        <f>A13+1</f>
        <v>3</v>
      </c>
      <c r="B14" s="46" t="s">
        <v>34</v>
      </c>
      <c r="C14" s="47"/>
      <c r="D14" s="48" t="s">
        <v>13</v>
      </c>
      <c r="E14" s="49">
        <f>E13*2</f>
        <v>24</v>
      </c>
      <c r="F14" s="43">
        <v>102</v>
      </c>
      <c r="G14" s="44">
        <f>E14*F14</f>
        <v>2448</v>
      </c>
    </row>
    <row r="15" spans="1:7" ht="12.75" customHeight="1">
      <c r="A15" s="35">
        <f>A14+1</f>
        <v>4</v>
      </c>
      <c r="B15" s="40" t="s">
        <v>33</v>
      </c>
      <c r="C15" s="50"/>
      <c r="D15" s="51" t="s">
        <v>16</v>
      </c>
      <c r="E15" s="52">
        <f>E13</f>
        <v>12</v>
      </c>
      <c r="F15" s="43">
        <v>2237</v>
      </c>
      <c r="G15" s="44">
        <f>E15*F15</f>
        <v>26844</v>
      </c>
    </row>
    <row r="16" spans="1:7" ht="12.75">
      <c r="A16" s="35">
        <f>A15+1</f>
        <v>5</v>
      </c>
      <c r="B16" s="40" t="s">
        <v>24</v>
      </c>
      <c r="C16" s="50">
        <v>2000</v>
      </c>
      <c r="D16" s="45" t="s">
        <v>16</v>
      </c>
      <c r="E16" s="53">
        <v>3</v>
      </c>
      <c r="F16" s="43">
        <v>8998</v>
      </c>
      <c r="G16" s="44">
        <f>E16*F16</f>
        <v>26994</v>
      </c>
    </row>
    <row r="17" spans="1:7" ht="12.75">
      <c r="A17" s="35"/>
      <c r="B17" s="36" t="s">
        <v>20</v>
      </c>
      <c r="C17" s="36"/>
      <c r="D17" s="37"/>
      <c r="E17" s="37"/>
      <c r="F17" s="43"/>
      <c r="G17" s="39">
        <f>SUM(G18:G19)</f>
        <v>45364</v>
      </c>
    </row>
    <row r="18" spans="1:7" ht="12.75">
      <c r="A18" s="35">
        <f>A16+1</f>
        <v>6</v>
      </c>
      <c r="B18" s="41" t="s">
        <v>21</v>
      </c>
      <c r="C18" s="41"/>
      <c r="D18" s="42" t="s">
        <v>9</v>
      </c>
      <c r="E18" s="54">
        <v>1</v>
      </c>
      <c r="F18" s="43">
        <v>16180</v>
      </c>
      <c r="G18" s="44">
        <f>E18*F18</f>
        <v>16180</v>
      </c>
    </row>
    <row r="19" spans="1:7" ht="12.75">
      <c r="A19" s="35">
        <f>A18+1</f>
        <v>7</v>
      </c>
      <c r="B19" s="41" t="s">
        <v>22</v>
      </c>
      <c r="C19" s="41"/>
      <c r="D19" s="42" t="s">
        <v>16</v>
      </c>
      <c r="E19" s="55">
        <f>E13</f>
        <v>12</v>
      </c>
      <c r="F19" s="43">
        <v>2432</v>
      </c>
      <c r="G19" s="44">
        <f>E19*F19</f>
        <v>29184</v>
      </c>
    </row>
    <row r="20" spans="1:7" ht="12.75">
      <c r="A20" s="35"/>
      <c r="B20" s="56" t="s">
        <v>36</v>
      </c>
      <c r="C20" s="57"/>
      <c r="D20" s="58"/>
      <c r="E20" s="58"/>
      <c r="F20" s="59"/>
      <c r="G20" s="39">
        <f>SUM(G21:G24)</f>
        <v>13100</v>
      </c>
    </row>
    <row r="21" spans="1:7" ht="12.75">
      <c r="A21" s="35">
        <f>A19+1</f>
        <v>8</v>
      </c>
      <c r="B21" s="60" t="s">
        <v>37</v>
      </c>
      <c r="C21" s="60"/>
      <c r="D21" s="54" t="s">
        <v>9</v>
      </c>
      <c r="E21" s="54">
        <v>1</v>
      </c>
      <c r="F21" s="43">
        <v>2500</v>
      </c>
      <c r="G21" s="44">
        <f>E21*F21</f>
        <v>2500</v>
      </c>
    </row>
    <row r="22" spans="1:7" ht="12.75">
      <c r="A22" s="35">
        <f>A21+1</f>
        <v>9</v>
      </c>
      <c r="B22" s="60" t="s">
        <v>38</v>
      </c>
      <c r="C22" s="60"/>
      <c r="D22" s="54" t="s">
        <v>9</v>
      </c>
      <c r="E22" s="54">
        <v>1</v>
      </c>
      <c r="F22" s="43">
        <v>3500</v>
      </c>
      <c r="G22" s="44">
        <f>E22*F22</f>
        <v>3500</v>
      </c>
    </row>
    <row r="23" spans="1:7" ht="12.75">
      <c r="A23" s="35">
        <f>A22+1</f>
        <v>10</v>
      </c>
      <c r="B23" s="60" t="s">
        <v>43</v>
      </c>
      <c r="C23" s="60"/>
      <c r="D23" s="54" t="s">
        <v>9</v>
      </c>
      <c r="E23" s="54">
        <v>1</v>
      </c>
      <c r="F23" s="43">
        <v>5900</v>
      </c>
      <c r="G23" s="44">
        <f>E23*F23</f>
        <v>5900</v>
      </c>
    </row>
    <row r="24" spans="1:7" ht="12.75">
      <c r="A24" s="35">
        <f>A23+1</f>
        <v>11</v>
      </c>
      <c r="B24" s="60" t="s">
        <v>39</v>
      </c>
      <c r="C24" s="60"/>
      <c r="D24" s="54" t="s">
        <v>9</v>
      </c>
      <c r="E24" s="54">
        <v>1</v>
      </c>
      <c r="F24" s="43">
        <v>1200</v>
      </c>
      <c r="G24" s="44">
        <f>E24*F24</f>
        <v>1200</v>
      </c>
    </row>
    <row r="25" spans="1:7" ht="12.75">
      <c r="A25" s="35"/>
      <c r="B25" s="61" t="s">
        <v>10</v>
      </c>
      <c r="C25" s="61"/>
      <c r="D25" s="62"/>
      <c r="E25" s="62"/>
      <c r="F25" s="63"/>
      <c r="G25" s="39">
        <f>G10+G12+G17+G20</f>
        <v>184257</v>
      </c>
    </row>
    <row r="26" spans="1:7" ht="12.75">
      <c r="A26" s="35">
        <f>A24+1</f>
        <v>12</v>
      </c>
      <c r="B26" s="64" t="s">
        <v>5</v>
      </c>
      <c r="C26" s="64"/>
      <c r="D26" s="65">
        <v>0.02</v>
      </c>
      <c r="E26" s="64">
        <v>1</v>
      </c>
      <c r="F26" s="66"/>
      <c r="G26" s="44">
        <f>G25*0.02</f>
        <v>3685.14</v>
      </c>
    </row>
    <row r="27" spans="1:7" ht="12.75">
      <c r="A27" s="35">
        <f>A26+1</f>
        <v>13</v>
      </c>
      <c r="B27" s="42" t="s">
        <v>12</v>
      </c>
      <c r="C27" s="42"/>
      <c r="D27" s="65">
        <v>0.08</v>
      </c>
      <c r="E27" s="64">
        <v>1</v>
      </c>
      <c r="F27" s="66"/>
      <c r="G27" s="44">
        <f>G25*0.08</f>
        <v>14740.56</v>
      </c>
    </row>
    <row r="28" spans="1:7" ht="15.75">
      <c r="A28" s="67"/>
      <c r="B28" s="68" t="s">
        <v>17</v>
      </c>
      <c r="C28" s="68"/>
      <c r="D28" s="69"/>
      <c r="E28" s="69"/>
      <c r="F28" s="70"/>
      <c r="G28" s="71">
        <f>SUM(G25:G27)</f>
        <v>202682.7</v>
      </c>
    </row>
    <row r="29" spans="1:7" ht="15.75">
      <c r="A29" s="72"/>
      <c r="B29" s="68" t="s">
        <v>40</v>
      </c>
      <c r="C29" s="68"/>
      <c r="D29" s="69"/>
      <c r="E29" s="69"/>
      <c r="F29" s="70"/>
      <c r="G29" s="71">
        <f>G28*1.15</f>
        <v>233085.10499999998</v>
      </c>
    </row>
    <row r="30" spans="1:7" ht="15.75">
      <c r="A30" s="73"/>
      <c r="B30" s="74" t="s">
        <v>41</v>
      </c>
      <c r="C30" s="74"/>
      <c r="D30" s="75"/>
      <c r="E30" s="75"/>
      <c r="F30" s="76"/>
      <c r="G30" s="77">
        <v>80000</v>
      </c>
    </row>
    <row r="31" spans="1:7" ht="15.75">
      <c r="A31" s="73"/>
      <c r="B31" s="78" t="s">
        <v>42</v>
      </c>
      <c r="C31" s="78"/>
      <c r="D31" s="79"/>
      <c r="E31" s="79"/>
      <c r="F31" s="80"/>
      <c r="G31" s="77">
        <f>G29-G30</f>
        <v>153085.10499999998</v>
      </c>
    </row>
    <row r="32" spans="1:7" ht="15.75">
      <c r="A32" s="73"/>
      <c r="B32" s="74"/>
      <c r="C32" s="74"/>
      <c r="D32" s="75"/>
      <c r="E32" s="75"/>
      <c r="F32" s="76"/>
      <c r="G32" s="81"/>
    </row>
    <row r="33" spans="1:7" ht="12.75">
      <c r="A33" s="82" t="s">
        <v>27</v>
      </c>
      <c r="B33" s="64"/>
      <c r="C33" s="64"/>
      <c r="D33" s="64"/>
      <c r="E33" s="64"/>
      <c r="F33" s="66"/>
      <c r="G33" s="83"/>
    </row>
    <row r="34" spans="1:7" ht="12.75">
      <c r="A34" s="84"/>
      <c r="B34" s="85" t="s">
        <v>28</v>
      </c>
      <c r="C34" s="64"/>
      <c r="D34" s="64"/>
      <c r="E34" s="64"/>
      <c r="F34" s="66"/>
      <c r="G34" s="83"/>
    </row>
    <row r="35" spans="1:7" ht="12.75">
      <c r="A35" s="86"/>
      <c r="B35" s="85" t="s">
        <v>29</v>
      </c>
      <c r="C35" s="64"/>
      <c r="D35" s="64"/>
      <c r="E35" s="64"/>
      <c r="F35" s="66"/>
      <c r="G35" s="83"/>
    </row>
    <row r="36" spans="1:7" ht="12.75">
      <c r="A36" s="87"/>
      <c r="B36" s="85" t="s">
        <v>30</v>
      </c>
      <c r="C36" s="64"/>
      <c r="D36" s="64"/>
      <c r="E36" s="64"/>
      <c r="F36" s="66"/>
      <c r="G36" s="83"/>
    </row>
    <row r="37" spans="1:7" ht="12.75">
      <c r="A37" s="88"/>
      <c r="B37" s="85" t="s">
        <v>31</v>
      </c>
      <c r="C37" s="64"/>
      <c r="D37" s="64"/>
      <c r="E37" s="64"/>
      <c r="F37" s="66"/>
      <c r="G37" s="83"/>
    </row>
    <row r="38" spans="1:7" ht="12.75">
      <c r="A38" s="89"/>
      <c r="B38" s="64"/>
      <c r="C38" s="64"/>
      <c r="D38" s="64"/>
      <c r="E38" s="64"/>
      <c r="F38" s="66"/>
      <c r="G38" s="83"/>
    </row>
    <row r="39" spans="1:7" ht="13.5" thickBot="1">
      <c r="A39" s="90" t="s">
        <v>32</v>
      </c>
      <c r="B39" s="91">
        <v>44972</v>
      </c>
      <c r="C39" s="92"/>
      <c r="D39" s="92"/>
      <c r="E39" s="92"/>
      <c r="F39" s="93"/>
      <c r="G39" s="94"/>
    </row>
    <row r="40" spans="1:7" ht="12.75">
      <c r="A40" s="95"/>
      <c r="B40" s="96"/>
      <c r="C40" s="96"/>
      <c r="D40" s="96"/>
      <c r="E40" s="96"/>
      <c r="F40" s="97"/>
      <c r="G40" s="97"/>
    </row>
  </sheetData>
  <sheetProtection password="CC81" sheet="1"/>
  <printOptions gridLines="1" horizontalCentered="1"/>
  <pageMargins left="0.1968503937007874" right="0.1968503937007874" top="0.7874015748031497" bottom="0.7086614173228347" header="0.03937007874015748" footer="0.03937007874015748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Eda</cp:lastModifiedBy>
  <cp:lastPrinted>2023-02-16T08:06:28Z</cp:lastPrinted>
  <dcterms:created xsi:type="dcterms:W3CDTF">1997-01-24T11:07:25Z</dcterms:created>
  <dcterms:modified xsi:type="dcterms:W3CDTF">2023-02-16T08:06:37Z</dcterms:modified>
  <cp:category/>
  <cp:version/>
  <cp:contentType/>
  <cp:contentStatus/>
</cp:coreProperties>
</file>